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2\"/>
    </mc:Choice>
  </mc:AlternateContent>
  <xr:revisionPtr revIDLastSave="0" documentId="13_ncr:1_{A4673D95-8763-44A5-9DCA-33D737995936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2" i="1" l="1"/>
  <c r="C44" i="1" s="1"/>
  <c r="C46" i="1" s="1"/>
  <c r="C41" i="1"/>
  <c r="C31" i="1"/>
  <c r="D70" i="2"/>
  <c r="H69" i="2"/>
  <c r="H68" i="2"/>
  <c r="D72" i="2" l="1"/>
  <c r="H70" i="2"/>
  <c r="H72" i="2" l="1"/>
  <c r="D73" i="2"/>
  <c r="H73" i="2" l="1"/>
  <c r="D74" i="2"/>
  <c r="H74" i="2" s="1"/>
</calcChain>
</file>

<file path=xl/sharedStrings.xml><?xml version="1.0" encoding="utf-8"?>
<sst xmlns="http://schemas.openxmlformats.org/spreadsheetml/2006/main" count="306" uniqueCount="157">
  <si>
    <t>СВОДКА ЗАТРАТ</t>
  </si>
  <si>
    <t>P_0542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</si>
  <si>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</si>
  <si>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</si>
  <si>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</si>
  <si>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</si>
  <si>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</si>
  <si>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</si>
  <si>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</si>
  <si>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</si>
  <si>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</si>
  <si>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</si>
  <si>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</si>
  <si>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</si>
  <si>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</si>
  <si>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</si>
  <si>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</si>
  <si>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</si>
  <si>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</si>
  <si>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</si>
  <si>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</si>
  <si>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</si>
  <si>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</si>
  <si>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</si>
  <si>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</si>
  <si>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</si>
  <si>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</si>
  <si>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</si>
  <si>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</si>
  <si>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</si>
  <si>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</si>
  <si>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</si>
  <si>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</si>
  <si>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</si>
  <si>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</si>
  <si>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</si>
  <si>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</si>
  <si>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</si>
  <si>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</si>
  <si>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</si>
  <si>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</si>
  <si>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</si>
  <si>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</si>
  <si>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</si>
  <si>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</si>
  <si>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</si>
  <si>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</si>
  <si>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</si>
  <si>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</si>
  <si>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</si>
  <si>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</si>
  <si>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</si>
  <si>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</si>
  <si>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</si>
  <si>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</si>
  <si>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</si>
  <si>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</si>
  <si>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</si>
  <si>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</si>
  <si>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</si>
  <si>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</si>
  <si>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</si>
  <si>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</si>
  <si>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</si>
  <si>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</si>
  <si>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</si>
  <si>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</si>
  <si>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</si>
  <si>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</si>
  <si>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</si>
  <si>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</si>
  <si>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</si>
  <si>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</si>
  <si>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</si>
  <si>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</si>
  <si>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</si>
  <si>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</si>
  <si>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</si>
  <si>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</si>
  <si>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</si>
  <si>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</si>
  <si>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</si>
  <si>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</si>
  <si>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</si>
  <si>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</si>
  <si>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</si>
  <si>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</si>
  <si>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</si>
  <si>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</si>
  <si>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</si>
  <si>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</si>
  <si>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</si>
  <si>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</si>
  <si>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</si>
  <si>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</si>
  <si>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</si>
  <si>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</si>
  <si>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</si>
  <si>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</si>
  <si>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</si>
  <si>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</si>
  <si>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</si>
  <si>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</si>
  <si>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</si>
  <si>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</si>
  <si>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</si>
  <si>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</si>
  <si>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</si>
  <si>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</si>
  <si>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</si>
  <si>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</si>
  <si>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</si>
  <si>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</si>
  <si>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</si>
  <si>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</si>
  <si>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</si>
  <si>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</si>
  <si>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</si>
  <si>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</si>
  <si>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</si>
  <si>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</si>
  <si>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</si>
  <si>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</si>
  <si>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</si>
  <si>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</si>
  <si>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</si>
  <si>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</si>
  <si>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</si>
  <si>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СНЦс-5,1-11,5</t>
  </si>
  <si>
    <t>шт</t>
  </si>
  <si>
    <t>Стойка ж/б СВ95-3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</si>
  <si>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</si>
  <si>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</si>
  <si>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</si>
  <si>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</si>
  <si>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</si>
  <si>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</si>
  <si>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</si>
  <si>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</si>
  <si>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</si>
  <si>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</si>
  <si>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</si>
  <si>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</si>
  <si>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</si>
  <si>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</si>
  <si>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</si>
  <si>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</si>
  <si>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</si>
  <si>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</si>
  <si>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</si>
  <si>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</si>
  <si>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</si>
  <si>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</si>
  <si>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</si>
  <si>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</si>
  <si>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</si>
  <si>
    <t>Реконструкция ВЛ-0,4кВ от тп-33 в сторону ПМК-6 (протяженностью 0,36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</si>
</sst>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B8113AB3-4848-4909-856B-479E3C5C9676}"/>
    <cellStyle name="Обычный" xfId="0" builtinId="0"/>
    <cellStyle name="Обычный 2" xfId="4" xr:uid="{7A5E898B-0B86-44DF-9F1F-E929DFA2DE1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" customWidth="1"/>
    <col min="7" max="9" width="16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150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133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134</v>
      </c>
      <c r="C26" s="54"/>
      <c r="D26" s="51"/>
      <c r="E26" s="51"/>
      <c r="F26" s="51"/>
      <c r="G26" s="52"/>
      <c r="H26" s="52" t="s">
        <v>135</v>
      </c>
      <c r="I26" s="52"/>
    </row>
    <row r="27" spans="1:9" ht="34.5" customHeight="1" x14ac:dyDescent="0.3">
      <c r="A27" s="55" t="s">
        <v>6</v>
      </c>
      <c r="B27" s="53" t="s">
        <v>136</v>
      </c>
      <c r="C27" s="56">
        <v>0</v>
      </c>
      <c r="D27" s="57"/>
      <c r="E27" s="57"/>
      <c r="F27" s="57"/>
      <c r="G27" s="58" t="s">
        <v>137</v>
      </c>
      <c r="H27" s="58" t="s">
        <v>138</v>
      </c>
      <c r="I27" s="58" t="s">
        <v>139</v>
      </c>
    </row>
    <row r="28" spans="1:9" ht="16.95" customHeight="1" x14ac:dyDescent="0.3">
      <c r="A28" s="55" t="s">
        <v>7</v>
      </c>
      <c r="B28" s="53" t="s">
        <v>140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141</v>
      </c>
      <c r="C29" s="62">
        <f>ССР!H65*1.2</f>
        <v>265.21912545962397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265.21912545962397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142</v>
      </c>
      <c r="C31" s="62">
        <f>C30-ROUND(C30/1.2,5)</f>
        <v>44.203185459623967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143</v>
      </c>
      <c r="C32" s="67">
        <f>C30*I37</f>
        <v>293.47410668255992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131</v>
      </c>
      <c r="C33" s="62">
        <v>0.68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144</v>
      </c>
      <c r="C34" s="67">
        <f>C32*C33</f>
        <v>199.56239254414075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145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134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136</v>
      </c>
      <c r="C37" s="76">
        <f>ССР!D74+ССР!E74</f>
        <v>2483.0525828397658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140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141</v>
      </c>
      <c r="C39" s="76">
        <f>(ССР!G70-ССР!G65)*1.2</f>
        <v>169.51353695890205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2652.5661197986678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142</v>
      </c>
      <c r="C41" s="62">
        <f>C40-ROUND(C40/1.2,5)</f>
        <v>442.09434979866774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143</v>
      </c>
      <c r="C42" s="77">
        <f>C40*I38</f>
        <v>3076.9562740355245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131</v>
      </c>
      <c r="C43" s="62">
        <f>C33</f>
        <v>0.68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144</v>
      </c>
      <c r="C44" s="67">
        <f>C42*C43</f>
        <v>2092.3302663441568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146</v>
      </c>
      <c r="C46" s="103">
        <f>C34+C44</f>
        <v>2291.8926588882978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1871.2359252609999</v>
      </c>
      <c r="E25" s="20">
        <v>31.092395827844001</v>
      </c>
      <c r="F25" s="20">
        <v>0</v>
      </c>
      <c r="G25" s="20">
        <v>0</v>
      </c>
      <c r="H25" s="20">
        <v>1902.3283210889001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7.8</v>
      </c>
      <c r="E26" s="20">
        <v>0</v>
      </c>
      <c r="F26" s="20">
        <v>0</v>
      </c>
      <c r="G26" s="20">
        <v>0</v>
      </c>
      <c r="H26" s="20">
        <v>7.8</v>
      </c>
    </row>
    <row r="27" spans="1:8" ht="16.95" customHeight="1" x14ac:dyDescent="0.3">
      <c r="A27" s="6"/>
      <c r="B27" s="9"/>
      <c r="C27" s="9" t="s">
        <v>28</v>
      </c>
      <c r="D27" s="20">
        <v>1879.0359252610001</v>
      </c>
      <c r="E27" s="20">
        <v>31.092395827844001</v>
      </c>
      <c r="F27" s="20">
        <v>0</v>
      </c>
      <c r="G27" s="20">
        <v>0</v>
      </c>
      <c r="H27" s="20">
        <v>1910.1283210889001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1879.0359252610001</v>
      </c>
      <c r="E43" s="20">
        <v>31.092395827844001</v>
      </c>
      <c r="F43" s="20">
        <v>0</v>
      </c>
      <c r="G43" s="20">
        <v>0</v>
      </c>
      <c r="H43" s="20">
        <v>1910.1283210889001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46.780898131524999</v>
      </c>
      <c r="E45" s="20">
        <v>0.77730989569608999</v>
      </c>
      <c r="F45" s="20">
        <v>0</v>
      </c>
      <c r="G45" s="20">
        <v>0</v>
      </c>
      <c r="H45" s="20">
        <v>47.558208027220999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0.156</v>
      </c>
      <c r="E46" s="20">
        <v>0</v>
      </c>
      <c r="F46" s="20">
        <v>0</v>
      </c>
      <c r="G46" s="20">
        <v>0</v>
      </c>
      <c r="H46" s="20">
        <v>0.156</v>
      </c>
    </row>
    <row r="47" spans="1:8" ht="16.95" customHeight="1" x14ac:dyDescent="0.3">
      <c r="A47" s="6"/>
      <c r="B47" s="9"/>
      <c r="C47" s="9" t="s">
        <v>44</v>
      </c>
      <c r="D47" s="20">
        <v>46.936898131524998</v>
      </c>
      <c r="E47" s="20">
        <v>0.77730989569608999</v>
      </c>
      <c r="F47" s="20">
        <v>0</v>
      </c>
      <c r="G47" s="20">
        <v>0</v>
      </c>
      <c r="H47" s="20">
        <v>47.714208027220998</v>
      </c>
    </row>
    <row r="48" spans="1:8" ht="16.95" customHeight="1" x14ac:dyDescent="0.3">
      <c r="A48" s="6"/>
      <c r="B48" s="9"/>
      <c r="C48" s="9" t="s">
        <v>45</v>
      </c>
      <c r="D48" s="20">
        <v>1925.9728233925</v>
      </c>
      <c r="E48" s="20">
        <v>31.869705723540001</v>
      </c>
      <c r="F48" s="20">
        <v>0</v>
      </c>
      <c r="G48" s="20">
        <v>0</v>
      </c>
      <c r="H48" s="20">
        <v>1957.8425291161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22.031877356136999</v>
      </c>
      <c r="H50" s="20">
        <v>22.031877356136999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50.060239090544997</v>
      </c>
      <c r="E51" s="20">
        <v>0.83179931938439</v>
      </c>
      <c r="F51" s="20">
        <v>0</v>
      </c>
      <c r="G51" s="20">
        <v>0</v>
      </c>
      <c r="H51" s="20">
        <v>50.892038409929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72.548923598303006</v>
      </c>
      <c r="H52" s="20">
        <v>72.548923598303006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14.453105873099</v>
      </c>
      <c r="H53" s="20">
        <v>14.453105873099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21.675610320609</v>
      </c>
      <c r="H54" s="20">
        <v>21.675610320609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0.20765159999999999</v>
      </c>
      <c r="E55" s="20">
        <v>0</v>
      </c>
      <c r="F55" s="20">
        <v>0</v>
      </c>
      <c r="G55" s="20">
        <v>0</v>
      </c>
      <c r="H55" s="20">
        <v>0.20765159999999999</v>
      </c>
    </row>
    <row r="56" spans="1:8" ht="16.95" customHeight="1" x14ac:dyDescent="0.3">
      <c r="A56" s="6"/>
      <c r="B56" s="9"/>
      <c r="C56" s="9" t="s">
        <v>56</v>
      </c>
      <c r="D56" s="20">
        <v>50.267890690545002</v>
      </c>
      <c r="E56" s="20">
        <v>0.83179931938439</v>
      </c>
      <c r="F56" s="20">
        <v>0</v>
      </c>
      <c r="G56" s="20">
        <v>130.70951714815001</v>
      </c>
      <c r="H56" s="20">
        <v>181.80920715808</v>
      </c>
    </row>
    <row r="57" spans="1:8" ht="16.95" customHeight="1" x14ac:dyDescent="0.3">
      <c r="A57" s="6"/>
      <c r="B57" s="9"/>
      <c r="C57" s="9" t="s">
        <v>57</v>
      </c>
      <c r="D57" s="20">
        <v>1976.2407140831001</v>
      </c>
      <c r="E57" s="20">
        <v>32.701505042923998</v>
      </c>
      <c r="F57" s="20">
        <v>0</v>
      </c>
      <c r="G57" s="20">
        <v>130.70951714815001</v>
      </c>
      <c r="H57" s="20">
        <v>2139.6517362742002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1976.2407140831001</v>
      </c>
      <c r="E61" s="20">
        <v>32.701505042923998</v>
      </c>
      <c r="F61" s="20">
        <v>0</v>
      </c>
      <c r="G61" s="20">
        <v>130.70951714815001</v>
      </c>
      <c r="H61" s="20">
        <v>2139.6517362742002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218.42526315788999</v>
      </c>
      <c r="H63" s="20">
        <v>218.42526315788999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2.5906747251270001</v>
      </c>
      <c r="H64" s="20">
        <v>2.5906747251270001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221.01593788302</v>
      </c>
      <c r="H65" s="20">
        <v>221.01593788302</v>
      </c>
    </row>
    <row r="66" spans="1:8" ht="16.95" customHeight="1" x14ac:dyDescent="0.3">
      <c r="A66" s="6"/>
      <c r="B66" s="9"/>
      <c r="C66" s="9" t="s">
        <v>74</v>
      </c>
      <c r="D66" s="20">
        <v>1976.2407140831001</v>
      </c>
      <c r="E66" s="20">
        <v>32.701505042923998</v>
      </c>
      <c r="F66" s="20">
        <v>0</v>
      </c>
      <c r="G66" s="20">
        <v>351.72545503116999</v>
      </c>
      <c r="H66" s="20">
        <v>2360.6676741572001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59.287221422492998</v>
      </c>
      <c r="E68" s="20">
        <f>E66 * 3%</f>
        <v>0.98104515128771985</v>
      </c>
      <c r="F68" s="20">
        <f>F66 * 3%</f>
        <v>0</v>
      </c>
      <c r="G68" s="20">
        <f>G66 * 3%</f>
        <v>10.551763650935099</v>
      </c>
      <c r="H68" s="20">
        <f>SUM(D68:G68)</f>
        <v>70.820030224715808</v>
      </c>
    </row>
    <row r="69" spans="1:8" ht="16.95" customHeight="1" x14ac:dyDescent="0.3">
      <c r="A69" s="6"/>
      <c r="B69" s="9"/>
      <c r="C69" s="9" t="s">
        <v>70</v>
      </c>
      <c r="D69" s="20">
        <f>D68</f>
        <v>59.287221422492998</v>
      </c>
      <c r="E69" s="20">
        <f>E68</f>
        <v>0.98104515128771985</v>
      </c>
      <c r="F69" s="20">
        <f>F68</f>
        <v>0</v>
      </c>
      <c r="G69" s="20">
        <f>G68</f>
        <v>10.551763650935099</v>
      </c>
      <c r="H69" s="20">
        <f>SUM(D69:G69)</f>
        <v>70.820030224715808</v>
      </c>
    </row>
    <row r="70" spans="1:8" ht="16.95" customHeight="1" x14ac:dyDescent="0.3">
      <c r="A70" s="6"/>
      <c r="B70" s="9"/>
      <c r="C70" s="9" t="s">
        <v>69</v>
      </c>
      <c r="D70" s="20">
        <f>D69 + D66</f>
        <v>2035.5279355055932</v>
      </c>
      <c r="E70" s="20">
        <f>E69 + E66</f>
        <v>33.682550194211714</v>
      </c>
      <c r="F70" s="20">
        <f>F69 + F66</f>
        <v>0</v>
      </c>
      <c r="G70" s="20">
        <f>G69 + G66</f>
        <v>362.27721868210506</v>
      </c>
      <c r="H70" s="20">
        <f>SUM(D70:G70)</f>
        <v>2431.4877043819097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407.10558710111866</v>
      </c>
      <c r="E72" s="20">
        <f>E70 * 20%</f>
        <v>6.7365100388423436</v>
      </c>
      <c r="F72" s="20">
        <f>F70 * 20%</f>
        <v>0</v>
      </c>
      <c r="G72" s="20">
        <f>G70 * 20%</f>
        <v>72.455443736421017</v>
      </c>
      <c r="H72" s="20">
        <f>SUM(D72:G72)</f>
        <v>486.29754087638207</v>
      </c>
    </row>
    <row r="73" spans="1:8" ht="16.95" customHeight="1" x14ac:dyDescent="0.3">
      <c r="A73" s="6"/>
      <c r="B73" s="9"/>
      <c r="C73" s="9" t="s">
        <v>65</v>
      </c>
      <c r="D73" s="20">
        <f>D72</f>
        <v>407.10558710111866</v>
      </c>
      <c r="E73" s="20">
        <f>E72</f>
        <v>6.7365100388423436</v>
      </c>
      <c r="F73" s="20">
        <f>F72</f>
        <v>0</v>
      </c>
      <c r="G73" s="20">
        <f>G72</f>
        <v>72.455443736421017</v>
      </c>
      <c r="H73" s="20">
        <f>SUM(D73:G73)</f>
        <v>486.29754087638207</v>
      </c>
    </row>
    <row r="74" spans="1:8" ht="16.95" customHeight="1" x14ac:dyDescent="0.3">
      <c r="A74" s="6"/>
      <c r="B74" s="9"/>
      <c r="C74" s="9" t="s">
        <v>64</v>
      </c>
      <c r="D74" s="20">
        <f>D73 + D70</f>
        <v>2442.6335226067117</v>
      </c>
      <c r="E74" s="20">
        <f>E73 + E70</f>
        <v>40.419060233054054</v>
      </c>
      <c r="F74" s="20">
        <f>F73 + F70</f>
        <v>0</v>
      </c>
      <c r="G74" s="20">
        <f>G73 + G70</f>
        <v>434.73266241852605</v>
      </c>
      <c r="H74" s="20">
        <f>SUM(D74:G74)</f>
        <v>2917.785245258292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1871.2359252609999</v>
      </c>
      <c r="E13" s="19">
        <v>31.092395827844001</v>
      </c>
      <c r="F13" s="19">
        <v>0</v>
      </c>
      <c r="G13" s="19">
        <v>0</v>
      </c>
      <c r="H13" s="19">
        <v>1902.3283210889001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1871.2359252609999</v>
      </c>
      <c r="E14" s="19">
        <v>31.092395827844001</v>
      </c>
      <c r="F14" s="19">
        <v>0</v>
      </c>
      <c r="G14" s="19">
        <v>0</v>
      </c>
      <c r="H14" s="19">
        <v>1902.3283210889001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22.031877356136999</v>
      </c>
      <c r="H13" s="19">
        <v>22.031877356136999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22.031877356136999</v>
      </c>
      <c r="H14" s="19">
        <v>22.031877356136999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218.42526315788999</v>
      </c>
      <c r="H13" s="19">
        <v>218.42526315788999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218.42526315788999</v>
      </c>
      <c r="H14" s="19">
        <v>218.42526315788999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7.8</v>
      </c>
      <c r="E13" s="19">
        <v>0</v>
      </c>
      <c r="F13" s="19">
        <v>0</v>
      </c>
      <c r="G13" s="19">
        <v>0</v>
      </c>
      <c r="H13" s="19">
        <v>7.8</v>
      </c>
      <c r="J13" s="5"/>
    </row>
    <row r="14" spans="1:14" ht="16.95" customHeight="1" x14ac:dyDescent="0.3">
      <c r="A14" s="6"/>
      <c r="B14" s="9"/>
      <c r="C14" s="9" t="s">
        <v>84</v>
      </c>
      <c r="D14" s="19">
        <v>7.8</v>
      </c>
      <c r="E14" s="19">
        <v>0</v>
      </c>
      <c r="F14" s="19">
        <v>0</v>
      </c>
      <c r="G14" s="19">
        <v>0</v>
      </c>
      <c r="H14" s="19">
        <v>7.8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94</v>
      </c>
      <c r="D13" s="19">
        <v>0</v>
      </c>
      <c r="E13" s="19">
        <v>0</v>
      </c>
      <c r="F13" s="19">
        <v>0</v>
      </c>
      <c r="G13" s="19">
        <v>2.5913043478261</v>
      </c>
      <c r="H13" s="19">
        <v>2.5913043478261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2.5913043478261</v>
      </c>
      <c r="H14" s="19">
        <v>2.5913043478261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1902.3283210889001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1871.2359252609999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31.092395827844001</v>
      </c>
      <c r="E5" s="41"/>
      <c r="F5" s="41"/>
      <c r="G5" s="41"/>
      <c r="H5" s="47"/>
    </row>
    <row r="6" spans="1:8" x14ac:dyDescent="0.3">
      <c r="A6" s="96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83</v>
      </c>
      <c r="B8" s="98"/>
      <c r="C8" s="95" t="s">
        <v>109</v>
      </c>
      <c r="D8" s="44">
        <v>1902.3283210889001</v>
      </c>
      <c r="E8" s="41">
        <v>0.36</v>
      </c>
      <c r="F8" s="41" t="s">
        <v>108</v>
      </c>
      <c r="G8" s="44">
        <v>5284.2453363578998</v>
      </c>
      <c r="H8" s="47"/>
    </row>
    <row r="9" spans="1:8" x14ac:dyDescent="0.3">
      <c r="A9" s="99">
        <v>1</v>
      </c>
      <c r="B9" s="42" t="s">
        <v>104</v>
      </c>
      <c r="C9" s="95"/>
      <c r="D9" s="44">
        <v>1871.2359252609999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105</v>
      </c>
      <c r="C10" s="95"/>
      <c r="D10" s="44">
        <v>31.092395827844001</v>
      </c>
      <c r="E10" s="41"/>
      <c r="F10" s="41"/>
      <c r="G10" s="41"/>
      <c r="H10" s="96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48</v>
      </c>
      <c r="B13" s="94"/>
      <c r="C13" s="37"/>
      <c r="D13" s="43">
        <v>22.031877356136999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22.031877356136999</v>
      </c>
      <c r="E17" s="41"/>
      <c r="F17" s="41"/>
      <c r="G17" s="41"/>
      <c r="H17" s="47"/>
    </row>
    <row r="18" spans="1:8" x14ac:dyDescent="0.3">
      <c r="A18" s="97" t="s">
        <v>48</v>
      </c>
      <c r="B18" s="98"/>
      <c r="C18" s="95" t="s">
        <v>109</v>
      </c>
      <c r="D18" s="44">
        <v>22.031877356136999</v>
      </c>
      <c r="E18" s="41">
        <v>0.36</v>
      </c>
      <c r="F18" s="41" t="s">
        <v>108</v>
      </c>
      <c r="G18" s="44">
        <v>61.199659322602002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107</v>
      </c>
      <c r="C22" s="95"/>
      <c r="D22" s="44">
        <v>22.031877356136999</v>
      </c>
      <c r="E22" s="41"/>
      <c r="F22" s="41"/>
      <c r="G22" s="41"/>
      <c r="H22" s="96"/>
    </row>
    <row r="23" spans="1:8" ht="24.6" x14ac:dyDescent="0.3">
      <c r="A23" s="100" t="s">
        <v>63</v>
      </c>
      <c r="B23" s="94"/>
      <c r="C23" s="37"/>
      <c r="D23" s="43">
        <v>218.42526315788999</v>
      </c>
      <c r="E23" s="41"/>
      <c r="F23" s="41"/>
      <c r="G23" s="41"/>
      <c r="H23" s="47"/>
    </row>
    <row r="24" spans="1:8" x14ac:dyDescent="0.3">
      <c r="A24" s="95" t="s">
        <v>111</v>
      </c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107</v>
      </c>
      <c r="C27" s="37"/>
      <c r="D27" s="43">
        <v>218.42526315788999</v>
      </c>
      <c r="E27" s="41"/>
      <c r="F27" s="41"/>
      <c r="G27" s="41"/>
      <c r="H27" s="47"/>
    </row>
    <row r="28" spans="1:8" x14ac:dyDescent="0.3">
      <c r="A28" s="97" t="s">
        <v>63</v>
      </c>
      <c r="B28" s="98"/>
      <c r="C28" s="95" t="s">
        <v>109</v>
      </c>
      <c r="D28" s="44">
        <v>218.42526315788999</v>
      </c>
      <c r="E28" s="41">
        <v>0.36</v>
      </c>
      <c r="F28" s="41" t="s">
        <v>108</v>
      </c>
      <c r="G28" s="44">
        <v>606.73684210526005</v>
      </c>
      <c r="H28" s="47"/>
    </row>
    <row r="29" spans="1:8" x14ac:dyDescent="0.3">
      <c r="A29" s="99">
        <v>1</v>
      </c>
      <c r="B29" s="42" t="s">
        <v>104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107</v>
      </c>
      <c r="C32" s="95"/>
      <c r="D32" s="44">
        <v>218.42526315788999</v>
      </c>
      <c r="E32" s="41"/>
      <c r="F32" s="41"/>
      <c r="G32" s="41"/>
      <c r="H32" s="96"/>
    </row>
    <row r="33" spans="1:8" ht="24.6" x14ac:dyDescent="0.3">
      <c r="A33" s="100" t="s">
        <v>90</v>
      </c>
      <c r="B33" s="94"/>
      <c r="C33" s="37"/>
      <c r="D33" s="43">
        <v>7.8</v>
      </c>
      <c r="E33" s="41"/>
      <c r="F33" s="41"/>
      <c r="G33" s="41"/>
      <c r="H33" s="47"/>
    </row>
    <row r="34" spans="1:8" x14ac:dyDescent="0.3">
      <c r="A34" s="95" t="s">
        <v>112</v>
      </c>
      <c r="B34" s="42" t="s">
        <v>104</v>
      </c>
      <c r="C34" s="37"/>
      <c r="D34" s="43">
        <v>7.8</v>
      </c>
      <c r="E34" s="41"/>
      <c r="F34" s="41"/>
      <c r="G34" s="41"/>
      <c r="H34" s="47"/>
    </row>
    <row r="35" spans="1:8" x14ac:dyDescent="0.3">
      <c r="A35" s="95"/>
      <c r="B35" s="42" t="s">
        <v>105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107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7" t="s">
        <v>92</v>
      </c>
      <c r="B38" s="98"/>
      <c r="C38" s="95" t="s">
        <v>115</v>
      </c>
      <c r="D38" s="44">
        <v>7.8</v>
      </c>
      <c r="E38" s="41">
        <v>2.0000000000000001E-4</v>
      </c>
      <c r="F38" s="41" t="s">
        <v>113</v>
      </c>
      <c r="G38" s="44">
        <v>39000</v>
      </c>
      <c r="H38" s="47"/>
    </row>
    <row r="39" spans="1:8" x14ac:dyDescent="0.3">
      <c r="A39" s="99">
        <v>1</v>
      </c>
      <c r="B39" s="42" t="s">
        <v>104</v>
      </c>
      <c r="C39" s="95"/>
      <c r="D39" s="44">
        <v>7.8</v>
      </c>
      <c r="E39" s="41"/>
      <c r="F39" s="41"/>
      <c r="G39" s="41"/>
      <c r="H39" s="96" t="s">
        <v>114</v>
      </c>
    </row>
    <row r="40" spans="1:8" x14ac:dyDescent="0.3">
      <c r="A40" s="95"/>
      <c r="B40" s="42" t="s">
        <v>105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106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107</v>
      </c>
      <c r="C42" s="95"/>
      <c r="D42" s="44">
        <v>0</v>
      </c>
      <c r="E42" s="41"/>
      <c r="F42" s="41"/>
      <c r="G42" s="41"/>
      <c r="H42" s="96"/>
    </row>
    <row r="43" spans="1:8" ht="24.6" x14ac:dyDescent="0.3">
      <c r="A43" s="100" t="s">
        <v>94</v>
      </c>
      <c r="B43" s="94"/>
      <c r="C43" s="37"/>
      <c r="D43" s="43">
        <v>2.5913043478261</v>
      </c>
      <c r="E43" s="41"/>
      <c r="F43" s="41"/>
      <c r="G43" s="41"/>
      <c r="H43" s="47"/>
    </row>
    <row r="44" spans="1:8" x14ac:dyDescent="0.3">
      <c r="A44" s="95" t="s">
        <v>116</v>
      </c>
      <c r="B44" s="42" t="s">
        <v>104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105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106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5"/>
      <c r="B47" s="42" t="s">
        <v>107</v>
      </c>
      <c r="C47" s="37"/>
      <c r="D47" s="43">
        <v>2.5913043478261</v>
      </c>
      <c r="E47" s="41"/>
      <c r="F47" s="41"/>
      <c r="G47" s="41"/>
      <c r="H47" s="47"/>
    </row>
    <row r="48" spans="1:8" x14ac:dyDescent="0.3">
      <c r="A48" s="97" t="s">
        <v>94</v>
      </c>
      <c r="B48" s="98"/>
      <c r="C48" s="95" t="s">
        <v>115</v>
      </c>
      <c r="D48" s="44">
        <v>2.5913043478261</v>
      </c>
      <c r="E48" s="41">
        <v>2.0000000000000001E-4</v>
      </c>
      <c r="F48" s="41" t="s">
        <v>113</v>
      </c>
      <c r="G48" s="44">
        <v>12956.521739129999</v>
      </c>
      <c r="H48" s="47"/>
    </row>
    <row r="49" spans="1:8" x14ac:dyDescent="0.3">
      <c r="A49" s="99">
        <v>1</v>
      </c>
      <c r="B49" s="42" t="s">
        <v>104</v>
      </c>
      <c r="C49" s="95"/>
      <c r="D49" s="44">
        <v>0</v>
      </c>
      <c r="E49" s="41"/>
      <c r="F49" s="41"/>
      <c r="G49" s="41"/>
      <c r="H49" s="96" t="s">
        <v>114</v>
      </c>
    </row>
    <row r="50" spans="1:8" x14ac:dyDescent="0.3">
      <c r="A50" s="95"/>
      <c r="B50" s="42" t="s">
        <v>105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106</v>
      </c>
      <c r="C51" s="95"/>
      <c r="D51" s="44">
        <v>0</v>
      </c>
      <c r="E51" s="41"/>
      <c r="F51" s="41"/>
      <c r="G51" s="41"/>
      <c r="H51" s="96"/>
    </row>
    <row r="52" spans="1:8" x14ac:dyDescent="0.3">
      <c r="A52" s="95"/>
      <c r="B52" s="42" t="s">
        <v>107</v>
      </c>
      <c r="C52" s="95"/>
      <c r="D52" s="44">
        <v>2.5913043478261</v>
      </c>
      <c r="E52" s="41"/>
      <c r="F52" s="41"/>
      <c r="G52" s="41"/>
      <c r="H52" s="96"/>
    </row>
    <row r="53" spans="1:8" x14ac:dyDescent="0.3">
      <c r="A53" s="46"/>
      <c r="C53" s="46"/>
      <c r="D53" s="40"/>
      <c r="E53" s="40"/>
      <c r="F53" s="40"/>
      <c r="G53" s="40"/>
      <c r="H53" s="49"/>
    </row>
    <row r="55" spans="1:8" x14ac:dyDescent="0.3">
      <c r="A55" s="101" t="s">
        <v>117</v>
      </c>
      <c r="B55" s="101"/>
      <c r="C55" s="101"/>
      <c r="D55" s="101"/>
      <c r="E55" s="101"/>
      <c r="F55" s="101"/>
      <c r="G55" s="101"/>
      <c r="H55" s="101"/>
    </row>
    <row r="56" spans="1:8" x14ac:dyDescent="0.3">
      <c r="A56" s="101" t="s">
        <v>118</v>
      </c>
      <c r="B56" s="101"/>
      <c r="C56" s="101"/>
      <c r="D56" s="101"/>
      <c r="E56" s="101"/>
      <c r="F56" s="101"/>
      <c r="G56" s="101"/>
      <c r="H56" s="101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120</v>
      </c>
      <c r="B3" s="6" t="s">
        <v>121</v>
      </c>
      <c r="C3" s="6" t="s">
        <v>122</v>
      </c>
      <c r="D3" s="6" t="s">
        <v>123</v>
      </c>
      <c r="E3" s="6" t="s">
        <v>124</v>
      </c>
      <c r="F3" s="6" t="s">
        <v>125</v>
      </c>
      <c r="G3" s="6" t="s">
        <v>126</v>
      </c>
      <c r="H3" s="6" t="s">
        <v>127</v>
      </c>
    </row>
    <row r="4" spans="1:8" ht="39" customHeight="1" x14ac:dyDescent="0.3">
      <c r="A4" s="25" t="s">
        <v>148</v>
      </c>
      <c r="B4" s="26" t="s">
        <v>108</v>
      </c>
      <c r="C4" s="27">
        <v>0.40395789473684002</v>
      </c>
      <c r="D4" s="27">
        <v>900.30388838926001</v>
      </c>
      <c r="E4" s="26">
        <v>0.4</v>
      </c>
      <c r="F4" s="25" t="s">
        <v>148</v>
      </c>
      <c r="G4" s="27">
        <v>363.68486337712</v>
      </c>
      <c r="H4" s="28" t="s">
        <v>149</v>
      </c>
    </row>
    <row r="5" spans="1:8" ht="39" hidden="1" customHeight="1" x14ac:dyDescent="0.3">
      <c r="A5" s="25" t="s">
        <v>128</v>
      </c>
      <c r="B5" s="26" t="s">
        <v>129</v>
      </c>
      <c r="C5" s="27">
        <v>9.0947368421053003</v>
      </c>
      <c r="D5" s="27">
        <v>81.798315329532997</v>
      </c>
      <c r="E5" s="26">
        <v>0.4</v>
      </c>
      <c r="F5" s="26"/>
      <c r="G5" s="27">
        <v>743.93415204965004</v>
      </c>
      <c r="H5" s="28"/>
    </row>
    <row r="6" spans="1:8" ht="39" hidden="1" customHeight="1" x14ac:dyDescent="0.3">
      <c r="A6" s="25" t="s">
        <v>130</v>
      </c>
      <c r="B6" s="26" t="s">
        <v>129</v>
      </c>
      <c r="C6" s="27">
        <v>1.5157894736841999</v>
      </c>
      <c r="D6" s="27">
        <v>19.871333705078001</v>
      </c>
      <c r="E6" s="26">
        <v>0.4</v>
      </c>
      <c r="F6" s="26"/>
      <c r="G6" s="27">
        <v>30.120758458223001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2025-11-17T09:51:28Z</dcterms:modified>
</cp:coreProperties>
</file>